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56" activeTab="0"/>
  </bookViews>
  <sheets>
    <sheet name="学科经费" sheetId="1" r:id="rId1"/>
  </sheets>
  <definedNames>
    <definedName name="_xlnm.Print_Area" localSheetId="0">'学科经费'!$A$1:$U$48</definedName>
  </definedNames>
  <calcPr fullCalcOnLoad="1"/>
</workbook>
</file>

<file path=xl/sharedStrings.xml><?xml version="1.0" encoding="utf-8"?>
<sst xmlns="http://schemas.openxmlformats.org/spreadsheetml/2006/main" count="90" uniqueCount="89">
  <si>
    <t>所在学院</t>
  </si>
  <si>
    <t>学科组织</t>
  </si>
  <si>
    <t>各学科组织经费合计（元）</t>
  </si>
  <si>
    <t>人才培养（10%）</t>
  </si>
  <si>
    <t>人数</t>
  </si>
  <si>
    <t>经费（元）</t>
  </si>
  <si>
    <t>重点学术工作分（分）</t>
  </si>
  <si>
    <t>实验材料购置</t>
  </si>
  <si>
    <t>实验室改造与修缮</t>
  </si>
  <si>
    <t>论文版面费和专著出版费</t>
  </si>
  <si>
    <t>资料印刷费</t>
  </si>
  <si>
    <t>会议差旅费</t>
  </si>
  <si>
    <t>校外专家劳务费（5%）</t>
  </si>
  <si>
    <t>学生科研创新等差旅费</t>
  </si>
  <si>
    <t>人文学院</t>
  </si>
  <si>
    <t>法学院</t>
  </si>
  <si>
    <t>外国语学院</t>
  </si>
  <si>
    <t>数理信息学院</t>
  </si>
  <si>
    <t>学术活动经费（30%）</t>
  </si>
  <si>
    <t>合计</t>
  </si>
  <si>
    <t>人员经费(530元/人)</t>
  </si>
  <si>
    <t>鲁迅与中国现当代文学</t>
  </si>
  <si>
    <t>中国古代文学</t>
  </si>
  <si>
    <t>文艺学与中外文学关系研究</t>
  </si>
  <si>
    <t>中国古典文献学</t>
  </si>
  <si>
    <t>语言学及应用语言学</t>
  </si>
  <si>
    <t>马克思主义理论</t>
  </si>
  <si>
    <t>公共管理</t>
  </si>
  <si>
    <t>法学</t>
  </si>
  <si>
    <t>外国语言文学</t>
  </si>
  <si>
    <t>大学外语教学</t>
  </si>
  <si>
    <t>基础数学</t>
  </si>
  <si>
    <t>应用数学</t>
  </si>
  <si>
    <t>物理学</t>
  </si>
  <si>
    <t>电子科学与技术</t>
  </si>
  <si>
    <t>生物学</t>
  </si>
  <si>
    <t>环境科学与工程</t>
  </si>
  <si>
    <t>细胞与微生物发酵工程</t>
  </si>
  <si>
    <t>有机及高分子材料</t>
  </si>
  <si>
    <t>无机材料</t>
  </si>
  <si>
    <t>药学</t>
  </si>
  <si>
    <t>控制科学与工程</t>
  </si>
  <si>
    <t>计算机科学与技术</t>
  </si>
  <si>
    <t>机械工程</t>
  </si>
  <si>
    <t>建筑学</t>
  </si>
  <si>
    <t>建筑工程</t>
  </si>
  <si>
    <t>岩土工程</t>
  </si>
  <si>
    <t>纺织材料与纺织工程</t>
  </si>
  <si>
    <t>纺织服装设计与应用</t>
  </si>
  <si>
    <t>纺织化学与染整工程</t>
  </si>
  <si>
    <t>企业管理</t>
  </si>
  <si>
    <t>会计学</t>
  </si>
  <si>
    <t>技术经济及管理</t>
  </si>
  <si>
    <t>护理学</t>
  </si>
  <si>
    <t>基础医学</t>
  </si>
  <si>
    <t>影像医学与核医学</t>
  </si>
  <si>
    <t>外科学</t>
  </si>
  <si>
    <t>内科学与康复医学</t>
  </si>
  <si>
    <t>临床检验诊断学</t>
  </si>
  <si>
    <t>音乐学</t>
  </si>
  <si>
    <t>美术学</t>
  </si>
  <si>
    <t>设计学</t>
  </si>
  <si>
    <t>书法学</t>
  </si>
  <si>
    <t>体育学</t>
  </si>
  <si>
    <t>运动康复</t>
  </si>
  <si>
    <t>教育学</t>
  </si>
  <si>
    <t>生命科学学院</t>
  </si>
  <si>
    <t>化学化工学院</t>
  </si>
  <si>
    <t xml:space="preserve">机械与电气工程学院
</t>
  </si>
  <si>
    <t>土木工程学院</t>
  </si>
  <si>
    <t>纺织服装学院</t>
  </si>
  <si>
    <t>经济与管理学院</t>
  </si>
  <si>
    <t>医学院</t>
  </si>
  <si>
    <t>音乐学院</t>
  </si>
  <si>
    <t>美术学院</t>
  </si>
  <si>
    <t>书法学院</t>
  </si>
  <si>
    <t>体育学院</t>
  </si>
  <si>
    <t>教育学院</t>
  </si>
  <si>
    <t>重点学术工作量经费
（305元/分）</t>
  </si>
  <si>
    <t>办公用品添置</t>
  </si>
  <si>
    <t>图书资料购置</t>
  </si>
  <si>
    <t>基本建设经费（42%）</t>
  </si>
  <si>
    <t>学院统筹（15%）</t>
  </si>
  <si>
    <t>学术活动办公费</t>
  </si>
  <si>
    <t>学术活动印刷费</t>
  </si>
  <si>
    <t>教师国内学习进修差旅费</t>
  </si>
  <si>
    <t>仪器设备购置（22%，由学院统筹预算）</t>
  </si>
  <si>
    <t>各学科组织2017年经费额度及预算比例一览表</t>
  </si>
  <si>
    <t>学院学术接待费（3%，由学院统筹预算）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</si>
</sst>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1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8"/>
      <name val="仿宋"/>
      <family val="3"/>
    </font>
    <font>
      <sz val="9"/>
      <color indexed="8"/>
      <name val="仿宋_GB2312"/>
      <family val="3"/>
    </font>
    <font>
      <b/>
      <sz val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2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21" fillId="14" borderId="6" applyNumberFormat="0" applyAlignment="0" applyProtection="0"/>
    <xf numFmtId="0" fontId="21" fillId="14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23" fillId="3" borderId="5" applyNumberFormat="0" applyAlignment="0" applyProtection="0"/>
    <xf numFmtId="0" fontId="23" fillId="3" borderId="5" applyNumberFormat="0" applyAlignment="0" applyProtection="0"/>
    <xf numFmtId="0" fontId="2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176" fontId="3" fillId="7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8" fillId="0" borderId="13" xfId="65" applyFont="1" applyBorder="1" applyAlignment="1">
      <alignment horizontal="center" vertical="center" wrapText="1"/>
      <protection/>
    </xf>
    <xf numFmtId="0" fontId="29" fillId="0" borderId="13" xfId="65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8" fillId="0" borderId="10" xfId="65" applyFont="1" applyBorder="1" applyAlignment="1">
      <alignment horizontal="center" vertical="center" wrapText="1"/>
      <protection/>
    </xf>
    <xf numFmtId="0" fontId="24" fillId="0" borderId="13" xfId="65" applyFont="1" applyBorder="1" applyAlignment="1">
      <alignment horizontal="center" vertical="center" wrapText="1"/>
      <protection/>
    </xf>
    <xf numFmtId="0" fontId="24" fillId="0" borderId="13" xfId="65" applyFont="1" applyBorder="1" applyAlignment="1">
      <alignment horizontal="center" vertical="center"/>
      <protection/>
    </xf>
    <xf numFmtId="0" fontId="24" fillId="0" borderId="10" xfId="65" applyFont="1" applyBorder="1" applyAlignment="1">
      <alignment horizontal="center" vertical="center" wrapText="1"/>
      <protection/>
    </xf>
    <xf numFmtId="0" fontId="24" fillId="0" borderId="10" xfId="65" applyFont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7" borderId="12" xfId="0" applyNumberFormat="1" applyFont="1" applyFill="1" applyBorder="1" applyAlignment="1">
      <alignment horizontal="center" vertical="center" wrapText="1"/>
    </xf>
    <xf numFmtId="176" fontId="3" fillId="7" borderId="10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176" fontId="3" fillId="10" borderId="14" xfId="0" applyNumberFormat="1" applyFont="1" applyFill="1" applyBorder="1" applyAlignment="1">
      <alignment horizontal="center" vertical="center" wrapText="1"/>
    </xf>
    <xf numFmtId="176" fontId="3" fillId="10" borderId="27" xfId="0" applyNumberFormat="1" applyFont="1" applyFill="1" applyBorder="1" applyAlignment="1">
      <alignment horizontal="center" vertical="center" wrapText="1"/>
    </xf>
    <xf numFmtId="176" fontId="3" fillId="10" borderId="11" xfId="0" applyNumberFormat="1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R9" sqref="R9:T11"/>
    </sheetView>
  </sheetViews>
  <sheetFormatPr defaultColWidth="9.00390625" defaultRowHeight="14.25"/>
  <cols>
    <col min="1" max="1" width="8.125" style="4" customWidth="1"/>
    <col min="2" max="2" width="10.25390625" style="5" customWidth="1"/>
    <col min="3" max="5" width="8.125" style="6" customWidth="1"/>
    <col min="6" max="6" width="9.375" style="6" bestFit="1" customWidth="1"/>
    <col min="7" max="7" width="9.75390625" style="7" customWidth="1"/>
    <col min="8" max="8" width="9.625" style="6" customWidth="1"/>
    <col min="9" max="16" width="8.125" style="6" customWidth="1"/>
    <col min="17" max="17" width="11.125" style="6" customWidth="1"/>
    <col min="18" max="18" width="8.375" style="6" customWidth="1"/>
    <col min="19" max="20" width="8.25390625" style="6" customWidth="1"/>
    <col min="21" max="21" width="10.125" style="8" customWidth="1"/>
  </cols>
  <sheetData>
    <row r="1" spans="1:21" ht="20.25">
      <c r="A1" s="24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4" customHeight="1">
      <c r="A2" s="29" t="s">
        <v>0</v>
      </c>
      <c r="B2" s="29" t="s">
        <v>1</v>
      </c>
      <c r="C2" s="31" t="s">
        <v>20</v>
      </c>
      <c r="D2" s="32"/>
      <c r="E2" s="31" t="s">
        <v>78</v>
      </c>
      <c r="F2" s="32"/>
      <c r="G2" s="35" t="s">
        <v>2</v>
      </c>
      <c r="H2" s="31" t="s">
        <v>81</v>
      </c>
      <c r="I2" s="37"/>
      <c r="J2" s="37"/>
      <c r="K2" s="37"/>
      <c r="L2" s="37"/>
      <c r="M2" s="32"/>
      <c r="N2" s="31" t="s">
        <v>18</v>
      </c>
      <c r="O2" s="37"/>
      <c r="P2" s="32"/>
      <c r="Q2" s="10" t="s">
        <v>3</v>
      </c>
      <c r="R2" s="38" t="s">
        <v>82</v>
      </c>
      <c r="S2" s="39"/>
      <c r="T2" s="40"/>
      <c r="U2" s="33" t="s">
        <v>88</v>
      </c>
    </row>
    <row r="3" spans="1:21" ht="74.25" customHeight="1">
      <c r="A3" s="30"/>
      <c r="B3" s="30"/>
      <c r="C3" s="1" t="s">
        <v>4</v>
      </c>
      <c r="D3" s="2" t="s">
        <v>5</v>
      </c>
      <c r="E3" s="1" t="s">
        <v>6</v>
      </c>
      <c r="F3" s="2" t="s">
        <v>5</v>
      </c>
      <c r="G3" s="36"/>
      <c r="H3" s="1" t="s">
        <v>86</v>
      </c>
      <c r="I3" s="1" t="s">
        <v>80</v>
      </c>
      <c r="J3" s="1" t="s">
        <v>79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20" t="s">
        <v>83</v>
      </c>
      <c r="S3" s="20" t="s">
        <v>84</v>
      </c>
      <c r="T3" s="20" t="s">
        <v>85</v>
      </c>
      <c r="U3" s="34"/>
    </row>
    <row r="4" spans="1:21" ht="27" customHeight="1">
      <c r="A4" s="25" t="s">
        <v>14</v>
      </c>
      <c r="B4" s="12" t="s">
        <v>21</v>
      </c>
      <c r="C4" s="16">
        <v>12</v>
      </c>
      <c r="D4" s="1">
        <f>C4*530</f>
        <v>6360</v>
      </c>
      <c r="E4" s="16">
        <v>96.95</v>
      </c>
      <c r="F4" s="2">
        <f>E4*305</f>
        <v>29569.75</v>
      </c>
      <c r="G4" s="9">
        <f>D4+F4</f>
        <v>35929.75</v>
      </c>
      <c r="H4" s="1">
        <f>G4*0.22</f>
        <v>7904.545</v>
      </c>
      <c r="I4" s="58">
        <f>G4*0.2</f>
        <v>7185.950000000001</v>
      </c>
      <c r="J4" s="59"/>
      <c r="K4" s="59"/>
      <c r="L4" s="59"/>
      <c r="M4" s="60"/>
      <c r="N4" s="58">
        <f>G4*0.25</f>
        <v>8982.4375</v>
      </c>
      <c r="O4" s="61"/>
      <c r="P4" s="3">
        <f>G4*0.05</f>
        <v>1796.4875000000002</v>
      </c>
      <c r="Q4" s="3">
        <f>G4*0.1</f>
        <v>3592.9750000000004</v>
      </c>
      <c r="R4" s="46">
        <v>23348</v>
      </c>
      <c r="S4" s="47"/>
      <c r="T4" s="48"/>
      <c r="U4" s="42">
        <v>4670</v>
      </c>
    </row>
    <row r="5" spans="1:21" ht="15">
      <c r="A5" s="28"/>
      <c r="B5" s="12" t="s">
        <v>22</v>
      </c>
      <c r="C5" s="16">
        <v>8</v>
      </c>
      <c r="D5" s="1">
        <f aca="true" t="shared" si="0" ref="D5:D48">C5*530</f>
        <v>4240</v>
      </c>
      <c r="E5" s="16">
        <v>61.75</v>
      </c>
      <c r="F5" s="2">
        <f aca="true" t="shared" si="1" ref="F5:F48">E5*305</f>
        <v>18833.75</v>
      </c>
      <c r="G5" s="9">
        <f aca="true" t="shared" si="2" ref="G5:G48">D5+F5</f>
        <v>23073.75</v>
      </c>
      <c r="H5" s="1">
        <f aca="true" t="shared" si="3" ref="H5:H48">G5*0.22</f>
        <v>5076.225</v>
      </c>
      <c r="I5" s="58">
        <f aca="true" t="shared" si="4" ref="I5:I48">G5*0.2</f>
        <v>4614.75</v>
      </c>
      <c r="J5" s="59"/>
      <c r="K5" s="59"/>
      <c r="L5" s="59"/>
      <c r="M5" s="60"/>
      <c r="N5" s="58">
        <f aca="true" t="shared" si="5" ref="N5:N48">G5*0.25</f>
        <v>5768.4375</v>
      </c>
      <c r="O5" s="61"/>
      <c r="P5" s="3">
        <f aca="true" t="shared" si="6" ref="P5:P48">G5*0.05</f>
        <v>1153.6875</v>
      </c>
      <c r="Q5" s="3">
        <f aca="true" t="shared" si="7" ref="Q5:Q48">G5*0.1</f>
        <v>2307.375</v>
      </c>
      <c r="R5" s="49"/>
      <c r="S5" s="50"/>
      <c r="T5" s="51"/>
      <c r="U5" s="43"/>
    </row>
    <row r="6" spans="1:21" ht="21">
      <c r="A6" s="28"/>
      <c r="B6" s="12" t="s">
        <v>23</v>
      </c>
      <c r="C6" s="16">
        <v>9</v>
      </c>
      <c r="D6" s="1">
        <f t="shared" si="0"/>
        <v>4770</v>
      </c>
      <c r="E6" s="16">
        <v>88.9</v>
      </c>
      <c r="F6" s="2">
        <f t="shared" si="1"/>
        <v>27114.5</v>
      </c>
      <c r="G6" s="9">
        <f t="shared" si="2"/>
        <v>31884.5</v>
      </c>
      <c r="H6" s="1">
        <f t="shared" si="3"/>
        <v>7014.59</v>
      </c>
      <c r="I6" s="58">
        <f t="shared" si="4"/>
        <v>6376.900000000001</v>
      </c>
      <c r="J6" s="59"/>
      <c r="K6" s="59"/>
      <c r="L6" s="59"/>
      <c r="M6" s="60"/>
      <c r="N6" s="58">
        <f t="shared" si="5"/>
        <v>7971.125</v>
      </c>
      <c r="O6" s="61"/>
      <c r="P6" s="3">
        <f t="shared" si="6"/>
        <v>1594.2250000000001</v>
      </c>
      <c r="Q6" s="3">
        <f t="shared" si="7"/>
        <v>3188.4500000000003</v>
      </c>
      <c r="R6" s="49"/>
      <c r="S6" s="50"/>
      <c r="T6" s="51"/>
      <c r="U6" s="43"/>
    </row>
    <row r="7" spans="1:21" ht="21">
      <c r="A7" s="28"/>
      <c r="B7" s="12" t="s">
        <v>24</v>
      </c>
      <c r="C7" s="16">
        <v>8</v>
      </c>
      <c r="D7" s="1">
        <f t="shared" si="0"/>
        <v>4240</v>
      </c>
      <c r="E7" s="16">
        <v>93.9</v>
      </c>
      <c r="F7" s="2">
        <f t="shared" si="1"/>
        <v>28639.5</v>
      </c>
      <c r="G7" s="9">
        <f t="shared" si="2"/>
        <v>32879.5</v>
      </c>
      <c r="H7" s="1">
        <f t="shared" si="3"/>
        <v>7233.49</v>
      </c>
      <c r="I7" s="58">
        <f t="shared" si="4"/>
        <v>6575.900000000001</v>
      </c>
      <c r="J7" s="59"/>
      <c r="K7" s="59"/>
      <c r="L7" s="59"/>
      <c r="M7" s="60"/>
      <c r="N7" s="58">
        <f t="shared" si="5"/>
        <v>8219.875</v>
      </c>
      <c r="O7" s="61"/>
      <c r="P7" s="3">
        <f t="shared" si="6"/>
        <v>1643.9750000000001</v>
      </c>
      <c r="Q7" s="3">
        <f t="shared" si="7"/>
        <v>3287.9500000000003</v>
      </c>
      <c r="R7" s="49"/>
      <c r="S7" s="50"/>
      <c r="T7" s="51"/>
      <c r="U7" s="43"/>
    </row>
    <row r="8" spans="1:21" ht="21">
      <c r="A8" s="26"/>
      <c r="B8" s="12" t="s">
        <v>25</v>
      </c>
      <c r="C8" s="16">
        <v>16</v>
      </c>
      <c r="D8" s="1">
        <f t="shared" si="0"/>
        <v>8480</v>
      </c>
      <c r="E8" s="16">
        <v>76.75</v>
      </c>
      <c r="F8" s="2">
        <f t="shared" si="1"/>
        <v>23408.75</v>
      </c>
      <c r="G8" s="9">
        <f t="shared" si="2"/>
        <v>31888.75</v>
      </c>
      <c r="H8" s="1">
        <f t="shared" si="3"/>
        <v>7015.525</v>
      </c>
      <c r="I8" s="58">
        <f t="shared" si="4"/>
        <v>6377.75</v>
      </c>
      <c r="J8" s="59"/>
      <c r="K8" s="59"/>
      <c r="L8" s="59"/>
      <c r="M8" s="60"/>
      <c r="N8" s="58">
        <f t="shared" si="5"/>
        <v>7972.1875</v>
      </c>
      <c r="O8" s="61"/>
      <c r="P8" s="3">
        <f t="shared" si="6"/>
        <v>1594.4375</v>
      </c>
      <c r="Q8" s="3">
        <f t="shared" si="7"/>
        <v>3188.875</v>
      </c>
      <c r="R8" s="52"/>
      <c r="S8" s="53"/>
      <c r="T8" s="54"/>
      <c r="U8" s="44"/>
    </row>
    <row r="9" spans="1:21" ht="21">
      <c r="A9" s="25" t="s">
        <v>15</v>
      </c>
      <c r="B9" s="12" t="s">
        <v>26</v>
      </c>
      <c r="C9" s="16">
        <v>39</v>
      </c>
      <c r="D9" s="1">
        <f t="shared" si="0"/>
        <v>20670</v>
      </c>
      <c r="E9" s="16">
        <v>136.89</v>
      </c>
      <c r="F9" s="2">
        <f t="shared" si="1"/>
        <v>41751.45</v>
      </c>
      <c r="G9" s="9">
        <f t="shared" si="2"/>
        <v>62421.45</v>
      </c>
      <c r="H9" s="1">
        <f t="shared" si="3"/>
        <v>13732.719</v>
      </c>
      <c r="I9" s="58">
        <f t="shared" si="4"/>
        <v>12484.29</v>
      </c>
      <c r="J9" s="59"/>
      <c r="K9" s="59"/>
      <c r="L9" s="59"/>
      <c r="M9" s="60"/>
      <c r="N9" s="58">
        <f t="shared" si="5"/>
        <v>15605.3625</v>
      </c>
      <c r="O9" s="61"/>
      <c r="P9" s="3">
        <f t="shared" si="6"/>
        <v>3121.0725</v>
      </c>
      <c r="Q9" s="3">
        <f t="shared" si="7"/>
        <v>6242.145</v>
      </c>
      <c r="R9" s="46">
        <v>14584</v>
      </c>
      <c r="S9" s="47"/>
      <c r="T9" s="48"/>
      <c r="U9" s="45">
        <v>2917</v>
      </c>
    </row>
    <row r="10" spans="1:21" ht="15">
      <c r="A10" s="28"/>
      <c r="B10" s="12" t="s">
        <v>27</v>
      </c>
      <c r="C10" s="16">
        <v>10</v>
      </c>
      <c r="D10" s="1">
        <f t="shared" si="0"/>
        <v>5300</v>
      </c>
      <c r="E10" s="16">
        <v>24.52</v>
      </c>
      <c r="F10" s="2">
        <f t="shared" si="1"/>
        <v>7478.599999999999</v>
      </c>
      <c r="G10" s="9">
        <f t="shared" si="2"/>
        <v>12778.599999999999</v>
      </c>
      <c r="H10" s="1">
        <f t="shared" si="3"/>
        <v>2811.292</v>
      </c>
      <c r="I10" s="58">
        <f t="shared" si="4"/>
        <v>2555.72</v>
      </c>
      <c r="J10" s="59"/>
      <c r="K10" s="59"/>
      <c r="L10" s="59"/>
      <c r="M10" s="60"/>
      <c r="N10" s="58">
        <f t="shared" si="5"/>
        <v>3194.6499999999996</v>
      </c>
      <c r="O10" s="61"/>
      <c r="P10" s="3">
        <f t="shared" si="6"/>
        <v>638.93</v>
      </c>
      <c r="Q10" s="3">
        <f t="shared" si="7"/>
        <v>1277.86</v>
      </c>
      <c r="R10" s="49"/>
      <c r="S10" s="50"/>
      <c r="T10" s="51"/>
      <c r="U10" s="43"/>
    </row>
    <row r="11" spans="1:21" ht="15">
      <c r="A11" s="26"/>
      <c r="B11" s="12" t="s">
        <v>28</v>
      </c>
      <c r="C11" s="16">
        <v>12</v>
      </c>
      <c r="D11" s="1">
        <f t="shared" si="0"/>
        <v>6360</v>
      </c>
      <c r="E11" s="16">
        <v>51.37</v>
      </c>
      <c r="F11" s="2">
        <f t="shared" si="1"/>
        <v>15667.849999999999</v>
      </c>
      <c r="G11" s="9">
        <f t="shared" si="2"/>
        <v>22027.85</v>
      </c>
      <c r="H11" s="1">
        <f t="shared" si="3"/>
        <v>4846.1269999999995</v>
      </c>
      <c r="I11" s="58">
        <f t="shared" si="4"/>
        <v>4405.57</v>
      </c>
      <c r="J11" s="59"/>
      <c r="K11" s="59"/>
      <c r="L11" s="59"/>
      <c r="M11" s="60"/>
      <c r="N11" s="58">
        <f t="shared" si="5"/>
        <v>5506.9625</v>
      </c>
      <c r="O11" s="61"/>
      <c r="P11" s="3">
        <f t="shared" si="6"/>
        <v>1101.3925</v>
      </c>
      <c r="Q11" s="3">
        <f t="shared" si="7"/>
        <v>2202.785</v>
      </c>
      <c r="R11" s="52"/>
      <c r="S11" s="53"/>
      <c r="T11" s="54"/>
      <c r="U11" s="44"/>
    </row>
    <row r="12" spans="1:21" ht="15">
      <c r="A12" s="25" t="s">
        <v>16</v>
      </c>
      <c r="B12" s="12" t="s">
        <v>29</v>
      </c>
      <c r="C12" s="16">
        <v>37</v>
      </c>
      <c r="D12" s="1">
        <f t="shared" si="0"/>
        <v>19610</v>
      </c>
      <c r="E12" s="16">
        <v>115.2</v>
      </c>
      <c r="F12" s="2">
        <f t="shared" si="1"/>
        <v>35136</v>
      </c>
      <c r="G12" s="9">
        <f t="shared" si="2"/>
        <v>54746</v>
      </c>
      <c r="H12" s="1">
        <f t="shared" si="3"/>
        <v>12044.12</v>
      </c>
      <c r="I12" s="58">
        <f t="shared" si="4"/>
        <v>10949.2</v>
      </c>
      <c r="J12" s="59"/>
      <c r="K12" s="59"/>
      <c r="L12" s="59"/>
      <c r="M12" s="60"/>
      <c r="N12" s="58">
        <f t="shared" si="5"/>
        <v>13686.5</v>
      </c>
      <c r="O12" s="61"/>
      <c r="P12" s="3">
        <f t="shared" si="6"/>
        <v>2737.3</v>
      </c>
      <c r="Q12" s="3">
        <f t="shared" si="7"/>
        <v>5474.6</v>
      </c>
      <c r="R12" s="46">
        <v>13337</v>
      </c>
      <c r="S12" s="47"/>
      <c r="T12" s="48"/>
      <c r="U12" s="42">
        <v>2667</v>
      </c>
    </row>
    <row r="13" spans="1:21" ht="15">
      <c r="A13" s="26"/>
      <c r="B13" s="12" t="s">
        <v>30</v>
      </c>
      <c r="C13" s="16">
        <v>43</v>
      </c>
      <c r="D13" s="1">
        <f t="shared" si="0"/>
        <v>22790</v>
      </c>
      <c r="E13" s="16">
        <v>37.3</v>
      </c>
      <c r="F13" s="2">
        <f t="shared" si="1"/>
        <v>11376.5</v>
      </c>
      <c r="G13" s="9">
        <f t="shared" si="2"/>
        <v>34166.5</v>
      </c>
      <c r="H13" s="1">
        <f t="shared" si="3"/>
        <v>7516.63</v>
      </c>
      <c r="I13" s="58">
        <f t="shared" si="4"/>
        <v>6833.3</v>
      </c>
      <c r="J13" s="59"/>
      <c r="K13" s="59"/>
      <c r="L13" s="59"/>
      <c r="M13" s="60"/>
      <c r="N13" s="58">
        <f t="shared" si="5"/>
        <v>8541.625</v>
      </c>
      <c r="O13" s="61"/>
      <c r="P13" s="3">
        <f t="shared" si="6"/>
        <v>1708.325</v>
      </c>
      <c r="Q13" s="3">
        <f t="shared" si="7"/>
        <v>3416.65</v>
      </c>
      <c r="R13" s="52"/>
      <c r="S13" s="53"/>
      <c r="T13" s="54"/>
      <c r="U13" s="44"/>
    </row>
    <row r="14" spans="1:21" ht="15">
      <c r="A14" s="25" t="s">
        <v>17</v>
      </c>
      <c r="B14" s="12" t="s">
        <v>31</v>
      </c>
      <c r="C14" s="16">
        <v>27</v>
      </c>
      <c r="D14" s="1">
        <f t="shared" si="0"/>
        <v>14310</v>
      </c>
      <c r="E14" s="16">
        <v>444.2</v>
      </c>
      <c r="F14" s="2">
        <f t="shared" si="1"/>
        <v>135481</v>
      </c>
      <c r="G14" s="9">
        <f t="shared" si="2"/>
        <v>149791</v>
      </c>
      <c r="H14" s="1">
        <f t="shared" si="3"/>
        <v>32954.02</v>
      </c>
      <c r="I14" s="58">
        <f t="shared" si="4"/>
        <v>29958.2</v>
      </c>
      <c r="J14" s="59"/>
      <c r="K14" s="59"/>
      <c r="L14" s="59"/>
      <c r="M14" s="60"/>
      <c r="N14" s="58">
        <f t="shared" si="5"/>
        <v>37447.75</v>
      </c>
      <c r="O14" s="61"/>
      <c r="P14" s="3">
        <f t="shared" si="6"/>
        <v>7489.55</v>
      </c>
      <c r="Q14" s="3">
        <f t="shared" si="7"/>
        <v>14979.1</v>
      </c>
      <c r="R14" s="46">
        <v>80908</v>
      </c>
      <c r="S14" s="47"/>
      <c r="T14" s="48"/>
      <c r="U14" s="42">
        <v>16183</v>
      </c>
    </row>
    <row r="15" spans="1:21" ht="15">
      <c r="A15" s="28"/>
      <c r="B15" s="12" t="s">
        <v>32</v>
      </c>
      <c r="C15" s="16">
        <v>19</v>
      </c>
      <c r="D15" s="1">
        <f t="shared" si="0"/>
        <v>10070</v>
      </c>
      <c r="E15" s="16">
        <v>284.315</v>
      </c>
      <c r="F15" s="2">
        <f t="shared" si="1"/>
        <v>86716.075</v>
      </c>
      <c r="G15" s="9">
        <f t="shared" si="2"/>
        <v>96786.075</v>
      </c>
      <c r="H15" s="1">
        <f t="shared" si="3"/>
        <v>21292.9365</v>
      </c>
      <c r="I15" s="58">
        <f t="shared" si="4"/>
        <v>19357.215</v>
      </c>
      <c r="J15" s="59"/>
      <c r="K15" s="59"/>
      <c r="L15" s="59"/>
      <c r="M15" s="60"/>
      <c r="N15" s="58">
        <f t="shared" si="5"/>
        <v>24196.51875</v>
      </c>
      <c r="O15" s="61"/>
      <c r="P15" s="3">
        <f t="shared" si="6"/>
        <v>4839.30375</v>
      </c>
      <c r="Q15" s="3">
        <f t="shared" si="7"/>
        <v>9678.6075</v>
      </c>
      <c r="R15" s="49"/>
      <c r="S15" s="50"/>
      <c r="T15" s="51"/>
      <c r="U15" s="43"/>
    </row>
    <row r="16" spans="1:21" ht="15">
      <c r="A16" s="28"/>
      <c r="B16" s="12" t="s">
        <v>33</v>
      </c>
      <c r="C16" s="16">
        <v>29</v>
      </c>
      <c r="D16" s="1">
        <f t="shared" si="0"/>
        <v>15370</v>
      </c>
      <c r="E16" s="17">
        <v>613.39</v>
      </c>
      <c r="F16" s="2">
        <f t="shared" si="1"/>
        <v>187083.94999999998</v>
      </c>
      <c r="G16" s="9">
        <f t="shared" si="2"/>
        <v>202453.94999999998</v>
      </c>
      <c r="H16" s="1">
        <f t="shared" si="3"/>
        <v>44539.869</v>
      </c>
      <c r="I16" s="58">
        <f t="shared" si="4"/>
        <v>40490.79</v>
      </c>
      <c r="J16" s="59"/>
      <c r="K16" s="59"/>
      <c r="L16" s="59"/>
      <c r="M16" s="60"/>
      <c r="N16" s="58">
        <f t="shared" si="5"/>
        <v>50613.487499999996</v>
      </c>
      <c r="O16" s="61"/>
      <c r="P16" s="3">
        <f t="shared" si="6"/>
        <v>10122.6975</v>
      </c>
      <c r="Q16" s="3">
        <f t="shared" si="7"/>
        <v>20245.395</v>
      </c>
      <c r="R16" s="49"/>
      <c r="S16" s="50"/>
      <c r="T16" s="51"/>
      <c r="U16" s="43"/>
    </row>
    <row r="17" spans="1:21" ht="21">
      <c r="A17" s="26"/>
      <c r="B17" s="12" t="s">
        <v>34</v>
      </c>
      <c r="C17" s="16">
        <v>22</v>
      </c>
      <c r="D17" s="1">
        <f t="shared" si="0"/>
        <v>11660</v>
      </c>
      <c r="E17" s="17">
        <v>258</v>
      </c>
      <c r="F17" s="2">
        <f t="shared" si="1"/>
        <v>78690</v>
      </c>
      <c r="G17" s="9">
        <f t="shared" si="2"/>
        <v>90350</v>
      </c>
      <c r="H17" s="1">
        <f t="shared" si="3"/>
        <v>19877</v>
      </c>
      <c r="I17" s="58">
        <f t="shared" si="4"/>
        <v>18070</v>
      </c>
      <c r="J17" s="59"/>
      <c r="K17" s="59"/>
      <c r="L17" s="59"/>
      <c r="M17" s="60"/>
      <c r="N17" s="58">
        <f t="shared" si="5"/>
        <v>22587.5</v>
      </c>
      <c r="O17" s="61"/>
      <c r="P17" s="3">
        <f t="shared" si="6"/>
        <v>4517.5</v>
      </c>
      <c r="Q17" s="3">
        <f t="shared" si="7"/>
        <v>9035</v>
      </c>
      <c r="R17" s="52"/>
      <c r="S17" s="53"/>
      <c r="T17" s="54"/>
      <c r="U17" s="44"/>
    </row>
    <row r="18" spans="1:21" ht="15">
      <c r="A18" s="25" t="s">
        <v>66</v>
      </c>
      <c r="B18" s="12" t="s">
        <v>35</v>
      </c>
      <c r="C18" s="16">
        <v>21</v>
      </c>
      <c r="D18" s="1">
        <f t="shared" si="0"/>
        <v>11130</v>
      </c>
      <c r="E18" s="17">
        <v>205.92</v>
      </c>
      <c r="F18" s="2">
        <f t="shared" si="1"/>
        <v>62805.6</v>
      </c>
      <c r="G18" s="9">
        <f t="shared" si="2"/>
        <v>73935.6</v>
      </c>
      <c r="H18" s="1">
        <f t="shared" si="3"/>
        <v>16265.832000000002</v>
      </c>
      <c r="I18" s="58">
        <f t="shared" si="4"/>
        <v>14787.120000000003</v>
      </c>
      <c r="J18" s="59"/>
      <c r="K18" s="59"/>
      <c r="L18" s="59"/>
      <c r="M18" s="60"/>
      <c r="N18" s="58">
        <f t="shared" si="5"/>
        <v>18483.9</v>
      </c>
      <c r="O18" s="61"/>
      <c r="P18" s="3">
        <f t="shared" si="6"/>
        <v>3696.7800000000007</v>
      </c>
      <c r="Q18" s="3">
        <f t="shared" si="7"/>
        <v>7393.560000000001</v>
      </c>
      <c r="R18" s="46">
        <v>30251</v>
      </c>
      <c r="S18" s="47"/>
      <c r="T18" s="48"/>
      <c r="U18" s="42">
        <v>6050</v>
      </c>
    </row>
    <row r="19" spans="1:21" ht="21">
      <c r="A19" s="28"/>
      <c r="B19" s="12" t="s">
        <v>36</v>
      </c>
      <c r="C19" s="16">
        <v>13</v>
      </c>
      <c r="D19" s="1">
        <f t="shared" si="0"/>
        <v>6890</v>
      </c>
      <c r="E19" s="17">
        <v>270.56</v>
      </c>
      <c r="F19" s="2">
        <f t="shared" si="1"/>
        <v>82520.8</v>
      </c>
      <c r="G19" s="9">
        <f t="shared" si="2"/>
        <v>89410.8</v>
      </c>
      <c r="H19" s="1">
        <f t="shared" si="3"/>
        <v>19670.376</v>
      </c>
      <c r="I19" s="58">
        <f t="shared" si="4"/>
        <v>17882.16</v>
      </c>
      <c r="J19" s="59"/>
      <c r="K19" s="59"/>
      <c r="L19" s="59"/>
      <c r="M19" s="60"/>
      <c r="N19" s="58">
        <f t="shared" si="5"/>
        <v>22352.7</v>
      </c>
      <c r="O19" s="61"/>
      <c r="P19" s="3">
        <f t="shared" si="6"/>
        <v>4470.54</v>
      </c>
      <c r="Q19" s="3">
        <f t="shared" si="7"/>
        <v>8941.08</v>
      </c>
      <c r="R19" s="49"/>
      <c r="S19" s="50"/>
      <c r="T19" s="51"/>
      <c r="U19" s="43"/>
    </row>
    <row r="20" spans="1:21" ht="21">
      <c r="A20" s="26"/>
      <c r="B20" s="12" t="s">
        <v>37</v>
      </c>
      <c r="C20" s="16">
        <v>12</v>
      </c>
      <c r="D20" s="1">
        <f t="shared" si="0"/>
        <v>6360</v>
      </c>
      <c r="E20" s="17">
        <v>104.8</v>
      </c>
      <c r="F20" s="2">
        <f t="shared" si="1"/>
        <v>31964</v>
      </c>
      <c r="G20" s="9">
        <f t="shared" si="2"/>
        <v>38324</v>
      </c>
      <c r="H20" s="1">
        <f t="shared" si="3"/>
        <v>8431.28</v>
      </c>
      <c r="I20" s="58">
        <f t="shared" si="4"/>
        <v>7664.8</v>
      </c>
      <c r="J20" s="59"/>
      <c r="K20" s="59"/>
      <c r="L20" s="59"/>
      <c r="M20" s="60"/>
      <c r="N20" s="58">
        <f t="shared" si="5"/>
        <v>9581</v>
      </c>
      <c r="O20" s="61"/>
      <c r="P20" s="3">
        <f t="shared" si="6"/>
        <v>1916.2</v>
      </c>
      <c r="Q20" s="3">
        <f t="shared" si="7"/>
        <v>3832.4</v>
      </c>
      <c r="R20" s="52"/>
      <c r="S20" s="53"/>
      <c r="T20" s="54"/>
      <c r="U20" s="44"/>
    </row>
    <row r="21" spans="1:21" ht="21">
      <c r="A21" s="25" t="s">
        <v>67</v>
      </c>
      <c r="B21" s="12" t="s">
        <v>38</v>
      </c>
      <c r="C21" s="16">
        <v>27</v>
      </c>
      <c r="D21" s="1">
        <f t="shared" si="0"/>
        <v>14310</v>
      </c>
      <c r="E21" s="17">
        <v>934.906</v>
      </c>
      <c r="F21" s="2">
        <f t="shared" si="1"/>
        <v>285146.32999999996</v>
      </c>
      <c r="G21" s="9">
        <f t="shared" si="2"/>
        <v>299456.32999999996</v>
      </c>
      <c r="H21" s="1">
        <f t="shared" si="3"/>
        <v>65880.39259999999</v>
      </c>
      <c r="I21" s="58">
        <f t="shared" si="4"/>
        <v>59891.265999999996</v>
      </c>
      <c r="J21" s="59"/>
      <c r="K21" s="59"/>
      <c r="L21" s="59"/>
      <c r="M21" s="60"/>
      <c r="N21" s="58">
        <f t="shared" si="5"/>
        <v>74864.08249999999</v>
      </c>
      <c r="O21" s="61"/>
      <c r="P21" s="3">
        <f t="shared" si="6"/>
        <v>14972.816499999999</v>
      </c>
      <c r="Q21" s="3">
        <f t="shared" si="7"/>
        <v>29945.632999999998</v>
      </c>
      <c r="R21" s="46">
        <v>85358</v>
      </c>
      <c r="S21" s="47"/>
      <c r="T21" s="48"/>
      <c r="U21" s="45">
        <v>17072</v>
      </c>
    </row>
    <row r="22" spans="1:21" ht="15">
      <c r="A22" s="28"/>
      <c r="B22" s="12" t="s">
        <v>39</v>
      </c>
      <c r="C22" s="16">
        <v>25</v>
      </c>
      <c r="D22" s="1">
        <f t="shared" si="0"/>
        <v>13250</v>
      </c>
      <c r="E22" s="17">
        <v>539.62</v>
      </c>
      <c r="F22" s="2">
        <f t="shared" si="1"/>
        <v>164584.1</v>
      </c>
      <c r="G22" s="9">
        <f t="shared" si="2"/>
        <v>177834.1</v>
      </c>
      <c r="H22" s="1">
        <f t="shared" si="3"/>
        <v>39123.502</v>
      </c>
      <c r="I22" s="58">
        <f t="shared" si="4"/>
        <v>35566.82</v>
      </c>
      <c r="J22" s="59"/>
      <c r="K22" s="59"/>
      <c r="L22" s="59"/>
      <c r="M22" s="60"/>
      <c r="N22" s="58">
        <f t="shared" si="5"/>
        <v>44458.525</v>
      </c>
      <c r="O22" s="61"/>
      <c r="P22" s="3">
        <f t="shared" si="6"/>
        <v>8891.705</v>
      </c>
      <c r="Q22" s="3">
        <f t="shared" si="7"/>
        <v>17783.41</v>
      </c>
      <c r="R22" s="49"/>
      <c r="S22" s="50"/>
      <c r="T22" s="51"/>
      <c r="U22" s="43"/>
    </row>
    <row r="23" spans="1:21" ht="15">
      <c r="A23" s="26"/>
      <c r="B23" s="12" t="s">
        <v>40</v>
      </c>
      <c r="C23" s="16">
        <v>15</v>
      </c>
      <c r="D23" s="1">
        <f t="shared" si="0"/>
        <v>7950</v>
      </c>
      <c r="E23" s="17">
        <v>274.8</v>
      </c>
      <c r="F23" s="2">
        <f t="shared" si="1"/>
        <v>83814</v>
      </c>
      <c r="G23" s="9">
        <f t="shared" si="2"/>
        <v>91764</v>
      </c>
      <c r="H23" s="1">
        <f t="shared" si="3"/>
        <v>20188.08</v>
      </c>
      <c r="I23" s="58">
        <f t="shared" si="4"/>
        <v>18352.8</v>
      </c>
      <c r="J23" s="59"/>
      <c r="K23" s="59"/>
      <c r="L23" s="59"/>
      <c r="M23" s="60"/>
      <c r="N23" s="58">
        <f t="shared" si="5"/>
        <v>22941</v>
      </c>
      <c r="O23" s="61"/>
      <c r="P23" s="3">
        <f t="shared" si="6"/>
        <v>4588.2</v>
      </c>
      <c r="Q23" s="3">
        <f t="shared" si="7"/>
        <v>9176.4</v>
      </c>
      <c r="R23" s="52"/>
      <c r="S23" s="53"/>
      <c r="T23" s="54"/>
      <c r="U23" s="44"/>
    </row>
    <row r="24" spans="1:21" ht="21">
      <c r="A24" s="25" t="s">
        <v>68</v>
      </c>
      <c r="B24" s="13" t="s">
        <v>41</v>
      </c>
      <c r="C24" s="16">
        <v>22</v>
      </c>
      <c r="D24" s="1">
        <f t="shared" si="0"/>
        <v>11660</v>
      </c>
      <c r="E24" s="17">
        <v>712.74</v>
      </c>
      <c r="F24" s="2">
        <f t="shared" si="1"/>
        <v>217385.7</v>
      </c>
      <c r="G24" s="9">
        <f t="shared" si="2"/>
        <v>229045.7</v>
      </c>
      <c r="H24" s="1">
        <f t="shared" si="3"/>
        <v>50390.054000000004</v>
      </c>
      <c r="I24" s="58">
        <f t="shared" si="4"/>
        <v>45809.14000000001</v>
      </c>
      <c r="J24" s="59"/>
      <c r="K24" s="59"/>
      <c r="L24" s="59"/>
      <c r="M24" s="60"/>
      <c r="N24" s="58">
        <f t="shared" si="5"/>
        <v>57261.425</v>
      </c>
      <c r="O24" s="61"/>
      <c r="P24" s="3">
        <f t="shared" si="6"/>
        <v>11452.285000000002</v>
      </c>
      <c r="Q24" s="3">
        <f t="shared" si="7"/>
        <v>22904.570000000003</v>
      </c>
      <c r="R24" s="46">
        <v>64397</v>
      </c>
      <c r="S24" s="47"/>
      <c r="T24" s="48"/>
      <c r="U24" s="42">
        <v>12879</v>
      </c>
    </row>
    <row r="25" spans="1:21" ht="21">
      <c r="A25" s="28"/>
      <c r="B25" s="13" t="s">
        <v>42</v>
      </c>
      <c r="C25" s="16">
        <v>37</v>
      </c>
      <c r="D25" s="1">
        <f t="shared" si="0"/>
        <v>19610</v>
      </c>
      <c r="E25" s="17">
        <v>279.56</v>
      </c>
      <c r="F25" s="2">
        <f t="shared" si="1"/>
        <v>85265.8</v>
      </c>
      <c r="G25" s="9">
        <f t="shared" si="2"/>
        <v>104875.8</v>
      </c>
      <c r="H25" s="1">
        <f t="shared" si="3"/>
        <v>23072.676</v>
      </c>
      <c r="I25" s="58">
        <f t="shared" si="4"/>
        <v>20975.160000000003</v>
      </c>
      <c r="J25" s="59"/>
      <c r="K25" s="59"/>
      <c r="L25" s="59"/>
      <c r="M25" s="60"/>
      <c r="N25" s="58">
        <f t="shared" si="5"/>
        <v>26218.95</v>
      </c>
      <c r="O25" s="61"/>
      <c r="P25" s="3">
        <f t="shared" si="6"/>
        <v>5243.790000000001</v>
      </c>
      <c r="Q25" s="3">
        <f t="shared" si="7"/>
        <v>10487.580000000002</v>
      </c>
      <c r="R25" s="49"/>
      <c r="S25" s="50"/>
      <c r="T25" s="51"/>
      <c r="U25" s="43"/>
    </row>
    <row r="26" spans="1:21" ht="15">
      <c r="A26" s="26"/>
      <c r="B26" s="13" t="s">
        <v>43</v>
      </c>
      <c r="C26" s="16">
        <v>21</v>
      </c>
      <c r="D26" s="1">
        <f t="shared" si="0"/>
        <v>11130</v>
      </c>
      <c r="E26" s="17">
        <v>276.28</v>
      </c>
      <c r="F26" s="2">
        <f t="shared" si="1"/>
        <v>84265.4</v>
      </c>
      <c r="G26" s="9">
        <f t="shared" si="2"/>
        <v>95395.4</v>
      </c>
      <c r="H26" s="1">
        <f t="shared" si="3"/>
        <v>20986.987999999998</v>
      </c>
      <c r="I26" s="58">
        <f t="shared" si="4"/>
        <v>19079.079999999998</v>
      </c>
      <c r="J26" s="59"/>
      <c r="K26" s="59"/>
      <c r="L26" s="59"/>
      <c r="M26" s="60"/>
      <c r="N26" s="58">
        <f t="shared" si="5"/>
        <v>23848.85</v>
      </c>
      <c r="O26" s="61"/>
      <c r="P26" s="3">
        <f t="shared" si="6"/>
        <v>4769.7699999999995</v>
      </c>
      <c r="Q26" s="3">
        <f t="shared" si="7"/>
        <v>9539.539999999999</v>
      </c>
      <c r="R26" s="52"/>
      <c r="S26" s="53"/>
      <c r="T26" s="54"/>
      <c r="U26" s="44"/>
    </row>
    <row r="27" spans="1:21" ht="15">
      <c r="A27" s="25" t="s">
        <v>69</v>
      </c>
      <c r="B27" s="12" t="s">
        <v>44</v>
      </c>
      <c r="C27" s="16">
        <v>12</v>
      </c>
      <c r="D27" s="1">
        <f t="shared" si="0"/>
        <v>6360</v>
      </c>
      <c r="E27" s="17">
        <v>48.71</v>
      </c>
      <c r="F27" s="2">
        <f t="shared" si="1"/>
        <v>14856.550000000001</v>
      </c>
      <c r="G27" s="9">
        <f t="shared" si="2"/>
        <v>21216.550000000003</v>
      </c>
      <c r="H27" s="1">
        <f t="shared" si="3"/>
        <v>4667.6410000000005</v>
      </c>
      <c r="I27" s="58">
        <f t="shared" si="4"/>
        <v>4243.31</v>
      </c>
      <c r="J27" s="59"/>
      <c r="K27" s="59"/>
      <c r="L27" s="59"/>
      <c r="M27" s="60"/>
      <c r="N27" s="58">
        <f t="shared" si="5"/>
        <v>5304.137500000001</v>
      </c>
      <c r="O27" s="61"/>
      <c r="P27" s="3">
        <f t="shared" si="6"/>
        <v>1060.8275</v>
      </c>
      <c r="Q27" s="3">
        <f t="shared" si="7"/>
        <v>2121.655</v>
      </c>
      <c r="R27" s="46">
        <v>64846</v>
      </c>
      <c r="S27" s="47"/>
      <c r="T27" s="48"/>
      <c r="U27" s="45">
        <v>12969</v>
      </c>
    </row>
    <row r="28" spans="1:21" ht="15">
      <c r="A28" s="28"/>
      <c r="B28" s="12" t="s">
        <v>45</v>
      </c>
      <c r="C28" s="16">
        <v>20</v>
      </c>
      <c r="D28" s="1">
        <f t="shared" si="0"/>
        <v>10600</v>
      </c>
      <c r="E28" s="17">
        <v>236.64</v>
      </c>
      <c r="F28" s="2">
        <f t="shared" si="1"/>
        <v>72175.2</v>
      </c>
      <c r="G28" s="9">
        <f t="shared" si="2"/>
        <v>82775.2</v>
      </c>
      <c r="H28" s="1">
        <f t="shared" si="3"/>
        <v>18210.543999999998</v>
      </c>
      <c r="I28" s="58">
        <f t="shared" si="4"/>
        <v>16555.04</v>
      </c>
      <c r="J28" s="59"/>
      <c r="K28" s="59"/>
      <c r="L28" s="59"/>
      <c r="M28" s="60"/>
      <c r="N28" s="58">
        <f t="shared" si="5"/>
        <v>20693.8</v>
      </c>
      <c r="O28" s="61"/>
      <c r="P28" s="3">
        <f t="shared" si="6"/>
        <v>4138.76</v>
      </c>
      <c r="Q28" s="3">
        <f t="shared" si="7"/>
        <v>8277.52</v>
      </c>
      <c r="R28" s="49"/>
      <c r="S28" s="50"/>
      <c r="T28" s="51"/>
      <c r="U28" s="43"/>
    </row>
    <row r="29" spans="1:21" ht="15">
      <c r="A29" s="26"/>
      <c r="B29" s="12" t="s">
        <v>46</v>
      </c>
      <c r="C29" s="16">
        <v>17</v>
      </c>
      <c r="D29" s="1">
        <f t="shared" si="0"/>
        <v>9010</v>
      </c>
      <c r="E29" s="17">
        <v>1046.92</v>
      </c>
      <c r="F29" s="2">
        <f t="shared" si="1"/>
        <v>319310.60000000003</v>
      </c>
      <c r="G29" s="9">
        <f t="shared" si="2"/>
        <v>328320.60000000003</v>
      </c>
      <c r="H29" s="1">
        <f t="shared" si="3"/>
        <v>72230.532</v>
      </c>
      <c r="I29" s="58">
        <f t="shared" si="4"/>
        <v>65664.12000000001</v>
      </c>
      <c r="J29" s="59"/>
      <c r="K29" s="59"/>
      <c r="L29" s="59"/>
      <c r="M29" s="60"/>
      <c r="N29" s="58">
        <f t="shared" si="5"/>
        <v>82080.15000000001</v>
      </c>
      <c r="O29" s="61"/>
      <c r="P29" s="3">
        <f t="shared" si="6"/>
        <v>16416.030000000002</v>
      </c>
      <c r="Q29" s="3">
        <f t="shared" si="7"/>
        <v>32832.060000000005</v>
      </c>
      <c r="R29" s="52"/>
      <c r="S29" s="53"/>
      <c r="T29" s="54"/>
      <c r="U29" s="44"/>
    </row>
    <row r="30" spans="1:21" ht="21">
      <c r="A30" s="27" t="s">
        <v>70</v>
      </c>
      <c r="B30" s="12" t="s">
        <v>47</v>
      </c>
      <c r="C30" s="16">
        <v>22</v>
      </c>
      <c r="D30" s="1">
        <f t="shared" si="0"/>
        <v>11660</v>
      </c>
      <c r="E30" s="17">
        <v>384.52</v>
      </c>
      <c r="F30" s="2">
        <f t="shared" si="1"/>
        <v>117278.59999999999</v>
      </c>
      <c r="G30" s="9">
        <f t="shared" si="2"/>
        <v>128938.59999999999</v>
      </c>
      <c r="H30" s="1">
        <f t="shared" si="3"/>
        <v>28366.492</v>
      </c>
      <c r="I30" s="58">
        <f t="shared" si="4"/>
        <v>25787.72</v>
      </c>
      <c r="J30" s="59"/>
      <c r="K30" s="59"/>
      <c r="L30" s="59"/>
      <c r="M30" s="60"/>
      <c r="N30" s="58">
        <f t="shared" si="5"/>
        <v>32234.649999999998</v>
      </c>
      <c r="O30" s="61"/>
      <c r="P30" s="3">
        <f t="shared" si="6"/>
        <v>6446.93</v>
      </c>
      <c r="Q30" s="3">
        <f t="shared" si="7"/>
        <v>12893.86</v>
      </c>
      <c r="R30" s="46">
        <v>31935</v>
      </c>
      <c r="S30" s="47"/>
      <c r="T30" s="48"/>
      <c r="U30" s="42">
        <v>6387</v>
      </c>
    </row>
    <row r="31" spans="1:21" ht="21">
      <c r="A31" s="27"/>
      <c r="B31" s="12" t="s">
        <v>48</v>
      </c>
      <c r="C31" s="16">
        <v>16</v>
      </c>
      <c r="D31" s="1">
        <f t="shared" si="0"/>
        <v>8480</v>
      </c>
      <c r="E31" s="17">
        <v>50.3</v>
      </c>
      <c r="F31" s="2">
        <f t="shared" si="1"/>
        <v>15341.5</v>
      </c>
      <c r="G31" s="9">
        <f t="shared" si="2"/>
        <v>23821.5</v>
      </c>
      <c r="H31" s="1">
        <f t="shared" si="3"/>
        <v>5240.7300000000005</v>
      </c>
      <c r="I31" s="58">
        <f t="shared" si="4"/>
        <v>4764.3</v>
      </c>
      <c r="J31" s="59"/>
      <c r="K31" s="59"/>
      <c r="L31" s="59"/>
      <c r="M31" s="60"/>
      <c r="N31" s="58">
        <f t="shared" si="5"/>
        <v>5955.375</v>
      </c>
      <c r="O31" s="61"/>
      <c r="P31" s="3">
        <f t="shared" si="6"/>
        <v>1191.075</v>
      </c>
      <c r="Q31" s="3">
        <f t="shared" si="7"/>
        <v>2382.15</v>
      </c>
      <c r="R31" s="49"/>
      <c r="S31" s="50"/>
      <c r="T31" s="51"/>
      <c r="U31" s="43"/>
    </row>
    <row r="32" spans="1:21" ht="21">
      <c r="A32" s="27"/>
      <c r="B32" s="12" t="s">
        <v>49</v>
      </c>
      <c r="C32" s="16">
        <v>9</v>
      </c>
      <c r="D32" s="1">
        <f t="shared" si="0"/>
        <v>4770</v>
      </c>
      <c r="E32" s="17">
        <v>181.54</v>
      </c>
      <c r="F32" s="2">
        <f t="shared" si="1"/>
        <v>55369.7</v>
      </c>
      <c r="G32" s="9">
        <f t="shared" si="2"/>
        <v>60139.7</v>
      </c>
      <c r="H32" s="1">
        <f t="shared" si="3"/>
        <v>13230.733999999999</v>
      </c>
      <c r="I32" s="58">
        <f t="shared" si="4"/>
        <v>12027.94</v>
      </c>
      <c r="J32" s="59"/>
      <c r="K32" s="59"/>
      <c r="L32" s="59"/>
      <c r="M32" s="60"/>
      <c r="N32" s="58">
        <f t="shared" si="5"/>
        <v>15034.925</v>
      </c>
      <c r="O32" s="61"/>
      <c r="P32" s="3">
        <f t="shared" si="6"/>
        <v>3006.985</v>
      </c>
      <c r="Q32" s="3">
        <f t="shared" si="7"/>
        <v>6013.97</v>
      </c>
      <c r="R32" s="52"/>
      <c r="S32" s="53"/>
      <c r="T32" s="54"/>
      <c r="U32" s="44"/>
    </row>
    <row r="33" spans="1:21" ht="15">
      <c r="A33" s="25" t="s">
        <v>71</v>
      </c>
      <c r="B33" s="12" t="s">
        <v>50</v>
      </c>
      <c r="C33" s="16">
        <v>25</v>
      </c>
      <c r="D33" s="1">
        <f t="shared" si="0"/>
        <v>13250</v>
      </c>
      <c r="E33" s="17">
        <v>267.95</v>
      </c>
      <c r="F33" s="2">
        <f t="shared" si="1"/>
        <v>81724.75</v>
      </c>
      <c r="G33" s="9">
        <f t="shared" si="2"/>
        <v>94974.75</v>
      </c>
      <c r="H33" s="1">
        <f t="shared" si="3"/>
        <v>20894.445</v>
      </c>
      <c r="I33" s="58">
        <f t="shared" si="4"/>
        <v>18994.95</v>
      </c>
      <c r="J33" s="59"/>
      <c r="K33" s="59"/>
      <c r="L33" s="59"/>
      <c r="M33" s="60"/>
      <c r="N33" s="58">
        <f t="shared" si="5"/>
        <v>23743.6875</v>
      </c>
      <c r="O33" s="61"/>
      <c r="P33" s="3">
        <f t="shared" si="6"/>
        <v>4748.7375</v>
      </c>
      <c r="Q33" s="3">
        <f t="shared" si="7"/>
        <v>9497.475</v>
      </c>
      <c r="R33" s="46">
        <v>27715</v>
      </c>
      <c r="S33" s="47"/>
      <c r="T33" s="48"/>
      <c r="U33" s="45">
        <v>5542</v>
      </c>
    </row>
    <row r="34" spans="1:21" ht="15">
      <c r="A34" s="28"/>
      <c r="B34" s="12" t="s">
        <v>51</v>
      </c>
      <c r="C34" s="16">
        <v>15</v>
      </c>
      <c r="D34" s="1">
        <f t="shared" si="0"/>
        <v>7950</v>
      </c>
      <c r="E34" s="17">
        <v>183.71</v>
      </c>
      <c r="F34" s="2">
        <f t="shared" si="1"/>
        <v>56031.55</v>
      </c>
      <c r="G34" s="9">
        <f t="shared" si="2"/>
        <v>63981.55</v>
      </c>
      <c r="H34" s="1">
        <f t="shared" si="3"/>
        <v>14075.941</v>
      </c>
      <c r="I34" s="58">
        <f t="shared" si="4"/>
        <v>12796.310000000001</v>
      </c>
      <c r="J34" s="59"/>
      <c r="K34" s="59"/>
      <c r="L34" s="59"/>
      <c r="M34" s="60"/>
      <c r="N34" s="58">
        <f t="shared" si="5"/>
        <v>15995.3875</v>
      </c>
      <c r="O34" s="61"/>
      <c r="P34" s="3">
        <f t="shared" si="6"/>
        <v>3199.0775000000003</v>
      </c>
      <c r="Q34" s="3">
        <f t="shared" si="7"/>
        <v>6398.155000000001</v>
      </c>
      <c r="R34" s="49"/>
      <c r="S34" s="50"/>
      <c r="T34" s="51"/>
      <c r="U34" s="43"/>
    </row>
    <row r="35" spans="1:21" ht="21">
      <c r="A35" s="26"/>
      <c r="B35" s="12" t="s">
        <v>52</v>
      </c>
      <c r="C35" s="16">
        <v>16</v>
      </c>
      <c r="D35" s="1">
        <f t="shared" si="0"/>
        <v>8480</v>
      </c>
      <c r="E35" s="17">
        <v>56.83</v>
      </c>
      <c r="F35" s="2">
        <f t="shared" si="1"/>
        <v>17333.149999999998</v>
      </c>
      <c r="G35" s="9">
        <f t="shared" si="2"/>
        <v>25813.149999999998</v>
      </c>
      <c r="H35" s="1">
        <f t="shared" si="3"/>
        <v>5678.892999999999</v>
      </c>
      <c r="I35" s="58">
        <f t="shared" si="4"/>
        <v>5162.63</v>
      </c>
      <c r="J35" s="59"/>
      <c r="K35" s="59"/>
      <c r="L35" s="59"/>
      <c r="M35" s="60"/>
      <c r="N35" s="58">
        <f t="shared" si="5"/>
        <v>6453.287499999999</v>
      </c>
      <c r="O35" s="61"/>
      <c r="P35" s="3">
        <f t="shared" si="6"/>
        <v>1290.6575</v>
      </c>
      <c r="Q35" s="3">
        <f t="shared" si="7"/>
        <v>2581.315</v>
      </c>
      <c r="R35" s="52"/>
      <c r="S35" s="53"/>
      <c r="T35" s="54"/>
      <c r="U35" s="44"/>
    </row>
    <row r="36" spans="1:21" ht="26.25" customHeight="1">
      <c r="A36" s="27" t="s">
        <v>72</v>
      </c>
      <c r="B36" s="12" t="s">
        <v>53</v>
      </c>
      <c r="C36" s="16">
        <v>21</v>
      </c>
      <c r="D36" s="1">
        <f t="shared" si="0"/>
        <v>11130</v>
      </c>
      <c r="E36" s="17">
        <v>139.77</v>
      </c>
      <c r="F36" s="2">
        <f t="shared" si="1"/>
        <v>42629.850000000006</v>
      </c>
      <c r="G36" s="9">
        <f t="shared" si="2"/>
        <v>53759.850000000006</v>
      </c>
      <c r="H36" s="1">
        <f t="shared" si="3"/>
        <v>11827.167000000001</v>
      </c>
      <c r="I36" s="58">
        <f t="shared" si="4"/>
        <v>10751.970000000001</v>
      </c>
      <c r="J36" s="59"/>
      <c r="K36" s="59"/>
      <c r="L36" s="59"/>
      <c r="M36" s="60"/>
      <c r="N36" s="58">
        <f t="shared" si="5"/>
        <v>13439.962500000001</v>
      </c>
      <c r="O36" s="61"/>
      <c r="P36" s="3">
        <f t="shared" si="6"/>
        <v>2687.9925000000003</v>
      </c>
      <c r="Q36" s="3">
        <f t="shared" si="7"/>
        <v>5375.985000000001</v>
      </c>
      <c r="R36" s="46">
        <v>37054</v>
      </c>
      <c r="S36" s="47"/>
      <c r="T36" s="48"/>
      <c r="U36" s="42">
        <v>7411</v>
      </c>
    </row>
    <row r="37" spans="1:21" ht="21.75" customHeight="1">
      <c r="A37" s="27"/>
      <c r="B37" s="12" t="s">
        <v>54</v>
      </c>
      <c r="C37" s="16">
        <v>32</v>
      </c>
      <c r="D37" s="1">
        <f t="shared" si="0"/>
        <v>16960</v>
      </c>
      <c r="E37" s="17">
        <v>240.88</v>
      </c>
      <c r="F37" s="2">
        <f t="shared" si="1"/>
        <v>73468.4</v>
      </c>
      <c r="G37" s="9">
        <f t="shared" si="2"/>
        <v>90428.4</v>
      </c>
      <c r="H37" s="1">
        <f t="shared" si="3"/>
        <v>19894.248</v>
      </c>
      <c r="I37" s="58">
        <f t="shared" si="4"/>
        <v>18085.68</v>
      </c>
      <c r="J37" s="59"/>
      <c r="K37" s="59"/>
      <c r="L37" s="59"/>
      <c r="M37" s="60"/>
      <c r="N37" s="58">
        <f t="shared" si="5"/>
        <v>22607.1</v>
      </c>
      <c r="O37" s="61"/>
      <c r="P37" s="3">
        <f t="shared" si="6"/>
        <v>4521.42</v>
      </c>
      <c r="Q37" s="3">
        <f t="shared" si="7"/>
        <v>9042.84</v>
      </c>
      <c r="R37" s="49"/>
      <c r="S37" s="50"/>
      <c r="T37" s="51"/>
      <c r="U37" s="43"/>
    </row>
    <row r="38" spans="1:21" ht="21">
      <c r="A38" s="27"/>
      <c r="B38" s="12" t="s">
        <v>55</v>
      </c>
      <c r="C38" s="16">
        <v>22</v>
      </c>
      <c r="D38" s="1">
        <f t="shared" si="0"/>
        <v>11660</v>
      </c>
      <c r="E38" s="17">
        <v>7.06</v>
      </c>
      <c r="F38" s="2">
        <f t="shared" si="1"/>
        <v>2153.2999999999997</v>
      </c>
      <c r="G38" s="9">
        <f t="shared" si="2"/>
        <v>13813.3</v>
      </c>
      <c r="H38" s="1">
        <f t="shared" si="3"/>
        <v>3038.926</v>
      </c>
      <c r="I38" s="58">
        <f t="shared" si="4"/>
        <v>2762.66</v>
      </c>
      <c r="J38" s="59"/>
      <c r="K38" s="59"/>
      <c r="L38" s="59"/>
      <c r="M38" s="60"/>
      <c r="N38" s="58">
        <f t="shared" si="5"/>
        <v>3453.325</v>
      </c>
      <c r="O38" s="61"/>
      <c r="P38" s="3">
        <f t="shared" si="6"/>
        <v>690.665</v>
      </c>
      <c r="Q38" s="3">
        <f t="shared" si="7"/>
        <v>1381.33</v>
      </c>
      <c r="R38" s="49"/>
      <c r="S38" s="50"/>
      <c r="T38" s="51"/>
      <c r="U38" s="43"/>
    </row>
    <row r="39" spans="1:21" ht="15">
      <c r="A39" s="27"/>
      <c r="B39" s="12" t="s">
        <v>56</v>
      </c>
      <c r="C39" s="16">
        <v>43</v>
      </c>
      <c r="D39" s="1">
        <f t="shared" si="0"/>
        <v>22790</v>
      </c>
      <c r="E39" s="17">
        <v>1.08</v>
      </c>
      <c r="F39" s="2">
        <f t="shared" si="1"/>
        <v>329.40000000000003</v>
      </c>
      <c r="G39" s="9">
        <f t="shared" si="2"/>
        <v>23119.4</v>
      </c>
      <c r="H39" s="1">
        <f t="shared" si="3"/>
        <v>5086.268</v>
      </c>
      <c r="I39" s="58">
        <f t="shared" si="4"/>
        <v>4623.88</v>
      </c>
      <c r="J39" s="59"/>
      <c r="K39" s="59"/>
      <c r="L39" s="59"/>
      <c r="M39" s="60"/>
      <c r="N39" s="58">
        <f t="shared" si="5"/>
        <v>5779.85</v>
      </c>
      <c r="O39" s="61"/>
      <c r="P39" s="3">
        <f t="shared" si="6"/>
        <v>1155.97</v>
      </c>
      <c r="Q39" s="3">
        <f t="shared" si="7"/>
        <v>2311.94</v>
      </c>
      <c r="R39" s="49"/>
      <c r="S39" s="50"/>
      <c r="T39" s="51"/>
      <c r="U39" s="43"/>
    </row>
    <row r="40" spans="1:21" ht="21">
      <c r="A40" s="27"/>
      <c r="B40" s="12" t="s">
        <v>57</v>
      </c>
      <c r="C40" s="16">
        <v>41</v>
      </c>
      <c r="D40" s="1">
        <f t="shared" si="0"/>
        <v>21730</v>
      </c>
      <c r="E40" s="17">
        <v>23.18</v>
      </c>
      <c r="F40" s="2">
        <f t="shared" si="1"/>
        <v>7069.9</v>
      </c>
      <c r="G40" s="9">
        <f t="shared" si="2"/>
        <v>28799.9</v>
      </c>
      <c r="H40" s="1">
        <f t="shared" si="3"/>
        <v>6335.978</v>
      </c>
      <c r="I40" s="58">
        <f t="shared" si="4"/>
        <v>5759.9800000000005</v>
      </c>
      <c r="J40" s="59"/>
      <c r="K40" s="59"/>
      <c r="L40" s="59"/>
      <c r="M40" s="60"/>
      <c r="N40" s="58">
        <f t="shared" si="5"/>
        <v>7199.975</v>
      </c>
      <c r="O40" s="61"/>
      <c r="P40" s="3">
        <f t="shared" si="6"/>
        <v>1439.9950000000001</v>
      </c>
      <c r="Q40" s="3">
        <f t="shared" si="7"/>
        <v>2879.9900000000002</v>
      </c>
      <c r="R40" s="49"/>
      <c r="S40" s="50"/>
      <c r="T40" s="51"/>
      <c r="U40" s="43"/>
    </row>
    <row r="41" spans="1:21" ht="21">
      <c r="A41" s="27"/>
      <c r="B41" s="12" t="s">
        <v>58</v>
      </c>
      <c r="C41" s="16">
        <v>17</v>
      </c>
      <c r="D41" s="1">
        <f t="shared" si="0"/>
        <v>9010</v>
      </c>
      <c r="E41" s="17">
        <v>92.13</v>
      </c>
      <c r="F41" s="2">
        <f t="shared" si="1"/>
        <v>28099.649999999998</v>
      </c>
      <c r="G41" s="9">
        <f t="shared" si="2"/>
        <v>37109.649999999994</v>
      </c>
      <c r="H41" s="1">
        <f t="shared" si="3"/>
        <v>8164.122999999999</v>
      </c>
      <c r="I41" s="58">
        <f t="shared" si="4"/>
        <v>7421.929999999999</v>
      </c>
      <c r="J41" s="59"/>
      <c r="K41" s="59"/>
      <c r="L41" s="59"/>
      <c r="M41" s="60"/>
      <c r="N41" s="58">
        <f t="shared" si="5"/>
        <v>9277.412499999999</v>
      </c>
      <c r="O41" s="61"/>
      <c r="P41" s="3">
        <f t="shared" si="6"/>
        <v>1855.4824999999998</v>
      </c>
      <c r="Q41" s="3">
        <f t="shared" si="7"/>
        <v>3710.9649999999997</v>
      </c>
      <c r="R41" s="52"/>
      <c r="S41" s="53"/>
      <c r="T41" s="54"/>
      <c r="U41" s="44"/>
    </row>
    <row r="42" spans="1:21" ht="15">
      <c r="A42" s="14" t="s">
        <v>73</v>
      </c>
      <c r="B42" s="12" t="s">
        <v>59</v>
      </c>
      <c r="C42" s="16">
        <v>37</v>
      </c>
      <c r="D42" s="1">
        <f t="shared" si="0"/>
        <v>19610</v>
      </c>
      <c r="E42" s="17">
        <v>50.07</v>
      </c>
      <c r="F42" s="2">
        <f t="shared" si="1"/>
        <v>15271.35</v>
      </c>
      <c r="G42" s="9">
        <f t="shared" si="2"/>
        <v>34881.35</v>
      </c>
      <c r="H42" s="1">
        <f t="shared" si="3"/>
        <v>7673.897</v>
      </c>
      <c r="I42" s="58">
        <f t="shared" si="4"/>
        <v>6976.27</v>
      </c>
      <c r="J42" s="59"/>
      <c r="K42" s="59"/>
      <c r="L42" s="59"/>
      <c r="M42" s="60"/>
      <c r="N42" s="58">
        <f t="shared" si="5"/>
        <v>8720.3375</v>
      </c>
      <c r="O42" s="61"/>
      <c r="P42" s="3">
        <f t="shared" si="6"/>
        <v>1744.0675</v>
      </c>
      <c r="Q42" s="3">
        <f t="shared" si="7"/>
        <v>3488.135</v>
      </c>
      <c r="R42" s="55">
        <v>5232</v>
      </c>
      <c r="S42" s="56"/>
      <c r="T42" s="57"/>
      <c r="U42" s="1">
        <v>1046</v>
      </c>
    </row>
    <row r="43" spans="1:21" ht="28.5" customHeight="1">
      <c r="A43" s="25" t="s">
        <v>74</v>
      </c>
      <c r="B43" s="12" t="s">
        <v>60</v>
      </c>
      <c r="C43" s="16">
        <v>15</v>
      </c>
      <c r="D43" s="1">
        <f t="shared" si="0"/>
        <v>7950</v>
      </c>
      <c r="E43" s="17">
        <v>60</v>
      </c>
      <c r="F43" s="2">
        <f t="shared" si="1"/>
        <v>18300</v>
      </c>
      <c r="G43" s="9">
        <f t="shared" si="2"/>
        <v>26250</v>
      </c>
      <c r="H43" s="1">
        <f t="shared" si="3"/>
        <v>5775</v>
      </c>
      <c r="I43" s="58">
        <f t="shared" si="4"/>
        <v>5250</v>
      </c>
      <c r="J43" s="59"/>
      <c r="K43" s="59"/>
      <c r="L43" s="59"/>
      <c r="M43" s="60"/>
      <c r="N43" s="58">
        <f t="shared" si="5"/>
        <v>6562.5</v>
      </c>
      <c r="O43" s="61"/>
      <c r="P43" s="3">
        <f t="shared" si="6"/>
        <v>1312.5</v>
      </c>
      <c r="Q43" s="3">
        <f t="shared" si="7"/>
        <v>2625</v>
      </c>
      <c r="R43" s="46">
        <v>10359</v>
      </c>
      <c r="S43" s="47"/>
      <c r="T43" s="48"/>
      <c r="U43" s="45">
        <v>2072</v>
      </c>
    </row>
    <row r="44" spans="1:21" ht="20.25" customHeight="1">
      <c r="A44" s="26"/>
      <c r="B44" s="12" t="s">
        <v>61</v>
      </c>
      <c r="C44" s="16">
        <v>25</v>
      </c>
      <c r="D44" s="1">
        <f t="shared" si="0"/>
        <v>13250</v>
      </c>
      <c r="E44" s="17">
        <v>96.915</v>
      </c>
      <c r="F44" s="2">
        <f t="shared" si="1"/>
        <v>29559.075</v>
      </c>
      <c r="G44" s="9">
        <f t="shared" si="2"/>
        <v>42809.075</v>
      </c>
      <c r="H44" s="1">
        <f t="shared" si="3"/>
        <v>9417.9965</v>
      </c>
      <c r="I44" s="58">
        <f t="shared" si="4"/>
        <v>8561.815</v>
      </c>
      <c r="J44" s="59"/>
      <c r="K44" s="59"/>
      <c r="L44" s="59"/>
      <c r="M44" s="60"/>
      <c r="N44" s="58">
        <f t="shared" si="5"/>
        <v>10702.26875</v>
      </c>
      <c r="O44" s="61"/>
      <c r="P44" s="3">
        <f t="shared" si="6"/>
        <v>2140.45375</v>
      </c>
      <c r="Q44" s="3">
        <f t="shared" si="7"/>
        <v>4280.9075</v>
      </c>
      <c r="R44" s="52"/>
      <c r="S44" s="53"/>
      <c r="T44" s="54"/>
      <c r="U44" s="44"/>
    </row>
    <row r="45" spans="1:21" ht="29.25" customHeight="1">
      <c r="A45" s="14" t="s">
        <v>75</v>
      </c>
      <c r="B45" s="12" t="s">
        <v>62</v>
      </c>
      <c r="C45" s="16">
        <v>16</v>
      </c>
      <c r="D45" s="1">
        <f t="shared" si="0"/>
        <v>8480</v>
      </c>
      <c r="E45" s="17">
        <v>72.58</v>
      </c>
      <c r="F45" s="2">
        <f t="shared" si="1"/>
        <v>22136.899999999998</v>
      </c>
      <c r="G45" s="9">
        <f t="shared" si="2"/>
        <v>30616.899999999998</v>
      </c>
      <c r="H45" s="1">
        <f t="shared" si="3"/>
        <v>6735.718</v>
      </c>
      <c r="I45" s="58">
        <f t="shared" si="4"/>
        <v>6123.38</v>
      </c>
      <c r="J45" s="59"/>
      <c r="K45" s="59"/>
      <c r="L45" s="59"/>
      <c r="M45" s="60"/>
      <c r="N45" s="58">
        <f t="shared" si="5"/>
        <v>7654.224999999999</v>
      </c>
      <c r="O45" s="61"/>
      <c r="P45" s="3">
        <f t="shared" si="6"/>
        <v>1530.845</v>
      </c>
      <c r="Q45" s="3">
        <f t="shared" si="7"/>
        <v>3061.69</v>
      </c>
      <c r="R45" s="55">
        <v>4593</v>
      </c>
      <c r="S45" s="56"/>
      <c r="T45" s="57"/>
      <c r="U45" s="11">
        <v>919</v>
      </c>
    </row>
    <row r="46" spans="1:21" ht="21" customHeight="1">
      <c r="A46" s="25" t="s">
        <v>76</v>
      </c>
      <c r="B46" s="12" t="s">
        <v>63</v>
      </c>
      <c r="C46" s="16">
        <v>24</v>
      </c>
      <c r="D46" s="1">
        <f t="shared" si="0"/>
        <v>12720</v>
      </c>
      <c r="E46" s="17">
        <v>19.25</v>
      </c>
      <c r="F46" s="2">
        <f t="shared" si="1"/>
        <v>5871.25</v>
      </c>
      <c r="G46" s="9">
        <f t="shared" si="2"/>
        <v>18591.25</v>
      </c>
      <c r="H46" s="1">
        <f t="shared" si="3"/>
        <v>4090.075</v>
      </c>
      <c r="I46" s="58">
        <f t="shared" si="4"/>
        <v>3718.25</v>
      </c>
      <c r="J46" s="59"/>
      <c r="K46" s="59"/>
      <c r="L46" s="59"/>
      <c r="M46" s="60"/>
      <c r="N46" s="58">
        <f t="shared" si="5"/>
        <v>4647.8125</v>
      </c>
      <c r="O46" s="61"/>
      <c r="P46" s="3">
        <f t="shared" si="6"/>
        <v>929.5625</v>
      </c>
      <c r="Q46" s="3">
        <f t="shared" si="7"/>
        <v>1859.125</v>
      </c>
      <c r="R46" s="46">
        <v>4480</v>
      </c>
      <c r="S46" s="47"/>
      <c r="T46" s="48"/>
      <c r="U46" s="42">
        <v>896</v>
      </c>
    </row>
    <row r="47" spans="1:21" ht="26.25" customHeight="1">
      <c r="A47" s="26"/>
      <c r="B47" s="12" t="s">
        <v>64</v>
      </c>
      <c r="C47" s="16">
        <v>12</v>
      </c>
      <c r="D47" s="1">
        <f t="shared" si="0"/>
        <v>6360</v>
      </c>
      <c r="E47" s="17">
        <v>16.1</v>
      </c>
      <c r="F47" s="2">
        <f t="shared" si="1"/>
        <v>4910.5</v>
      </c>
      <c r="G47" s="9">
        <f t="shared" si="2"/>
        <v>11270.5</v>
      </c>
      <c r="H47" s="1">
        <f t="shared" si="3"/>
        <v>2479.51</v>
      </c>
      <c r="I47" s="58">
        <f t="shared" si="4"/>
        <v>2254.1</v>
      </c>
      <c r="J47" s="59"/>
      <c r="K47" s="59"/>
      <c r="L47" s="59"/>
      <c r="M47" s="60"/>
      <c r="N47" s="58">
        <f t="shared" si="5"/>
        <v>2817.625</v>
      </c>
      <c r="O47" s="61"/>
      <c r="P47" s="3">
        <f t="shared" si="6"/>
        <v>563.525</v>
      </c>
      <c r="Q47" s="3">
        <f t="shared" si="7"/>
        <v>1127.05</v>
      </c>
      <c r="R47" s="52"/>
      <c r="S47" s="53"/>
      <c r="T47" s="54"/>
      <c r="U47" s="44"/>
    </row>
    <row r="48" spans="1:21" ht="30" customHeight="1">
      <c r="A48" s="14" t="s">
        <v>77</v>
      </c>
      <c r="B48" s="15" t="s">
        <v>65</v>
      </c>
      <c r="C48" s="18">
        <v>33</v>
      </c>
      <c r="D48" s="1">
        <f t="shared" si="0"/>
        <v>17490</v>
      </c>
      <c r="E48" s="19">
        <v>281.5</v>
      </c>
      <c r="F48" s="2">
        <f t="shared" si="1"/>
        <v>85857.5</v>
      </c>
      <c r="G48" s="9">
        <f t="shared" si="2"/>
        <v>103347.5</v>
      </c>
      <c r="H48" s="1">
        <f t="shared" si="3"/>
        <v>22736.45</v>
      </c>
      <c r="I48" s="58">
        <f t="shared" si="4"/>
        <v>20669.5</v>
      </c>
      <c r="J48" s="59"/>
      <c r="K48" s="59"/>
      <c r="L48" s="59"/>
      <c r="M48" s="60"/>
      <c r="N48" s="58">
        <f t="shared" si="5"/>
        <v>25836.875</v>
      </c>
      <c r="O48" s="61"/>
      <c r="P48" s="3">
        <f t="shared" si="6"/>
        <v>5167.375</v>
      </c>
      <c r="Q48" s="3">
        <f t="shared" si="7"/>
        <v>10334.75</v>
      </c>
      <c r="R48" s="55">
        <v>15503</v>
      </c>
      <c r="S48" s="56"/>
      <c r="T48" s="57"/>
      <c r="U48" s="1">
        <v>3100</v>
      </c>
    </row>
    <row r="49" spans="1:21" ht="15">
      <c r="A49" s="22" t="s">
        <v>19</v>
      </c>
      <c r="B49" s="23"/>
      <c r="C49" s="21">
        <f aca="true" t="shared" si="8" ref="C49:H49">SUM(C4:C48)</f>
        <v>974</v>
      </c>
      <c r="D49" s="21">
        <f t="shared" si="8"/>
        <v>516220</v>
      </c>
      <c r="E49" s="21">
        <f t="shared" si="8"/>
        <v>9540.256</v>
      </c>
      <c r="F49" s="21">
        <f t="shared" si="8"/>
        <v>2909778.0799999996</v>
      </c>
      <c r="G49" s="21">
        <f t="shared" si="8"/>
        <v>3425998.0799999996</v>
      </c>
      <c r="H49" s="21">
        <f t="shared" si="8"/>
        <v>753719.5776</v>
      </c>
      <c r="I49" s="41">
        <f>SUM(I4:M48)</f>
        <v>685199.616</v>
      </c>
      <c r="J49" s="41"/>
      <c r="K49" s="41"/>
      <c r="L49" s="41"/>
      <c r="M49" s="41"/>
      <c r="N49" s="41">
        <f>SUM(N4:O48)</f>
        <v>856499.5199999999</v>
      </c>
      <c r="O49" s="41"/>
      <c r="P49" s="21">
        <f>SUM(P4:P48)</f>
        <v>171299.904</v>
      </c>
      <c r="Q49" s="21">
        <f>SUM(Q4:Q48)</f>
        <v>342599.808</v>
      </c>
      <c r="R49" s="41">
        <f>SUM(R4:T48)</f>
        <v>513900</v>
      </c>
      <c r="S49" s="41"/>
      <c r="T49" s="41"/>
      <c r="U49" s="21">
        <f>SUM(U4:U48)</f>
        <v>102780</v>
      </c>
    </row>
  </sheetData>
  <sheetProtection/>
  <mergeCells count="146">
    <mergeCell ref="U33:U35"/>
    <mergeCell ref="U36:U41"/>
    <mergeCell ref="U43:U44"/>
    <mergeCell ref="U46:U47"/>
    <mergeCell ref="R4:T8"/>
    <mergeCell ref="R9:T11"/>
    <mergeCell ref="R12:T13"/>
    <mergeCell ref="R14:T17"/>
    <mergeCell ref="R18:T20"/>
    <mergeCell ref="R21:T23"/>
    <mergeCell ref="R24:T26"/>
    <mergeCell ref="R27:T29"/>
    <mergeCell ref="R30:T32"/>
    <mergeCell ref="R33:T35"/>
    <mergeCell ref="R36:T41"/>
    <mergeCell ref="R43:T44"/>
    <mergeCell ref="R46:T47"/>
    <mergeCell ref="U4:U8"/>
    <mergeCell ref="U9:U11"/>
    <mergeCell ref="U12:U13"/>
    <mergeCell ref="U14:U17"/>
    <mergeCell ref="U18:U20"/>
    <mergeCell ref="U21:U23"/>
    <mergeCell ref="U24:U26"/>
    <mergeCell ref="U27:U29"/>
    <mergeCell ref="U30:U32"/>
    <mergeCell ref="R2:T2"/>
    <mergeCell ref="R49:T49"/>
    <mergeCell ref="N49:O49"/>
    <mergeCell ref="I49:M49"/>
    <mergeCell ref="N2:P2"/>
    <mergeCell ref="I23:M23"/>
    <mergeCell ref="I13:M13"/>
    <mergeCell ref="N13:O13"/>
    <mergeCell ref="N11:O11"/>
    <mergeCell ref="I11:M11"/>
    <mergeCell ref="N15:O15"/>
    <mergeCell ref="U2:U3"/>
    <mergeCell ref="G2:G3"/>
    <mergeCell ref="N8:O8"/>
    <mergeCell ref="H2:M2"/>
    <mergeCell ref="N7:O7"/>
    <mergeCell ref="I8:M8"/>
    <mergeCell ref="A2:A3"/>
    <mergeCell ref="B2:B3"/>
    <mergeCell ref="C2:D2"/>
    <mergeCell ref="E2:F2"/>
    <mergeCell ref="A4:A8"/>
    <mergeCell ref="I4:M4"/>
    <mergeCell ref="N4:O4"/>
    <mergeCell ref="I5:M5"/>
    <mergeCell ref="N5:O5"/>
    <mergeCell ref="I6:M6"/>
    <mergeCell ref="N6:O6"/>
    <mergeCell ref="I7:M7"/>
    <mergeCell ref="N17:O17"/>
    <mergeCell ref="N16:O16"/>
    <mergeCell ref="N24:O24"/>
    <mergeCell ref="N21:O21"/>
    <mergeCell ref="N20:O20"/>
    <mergeCell ref="N14:O14"/>
    <mergeCell ref="I14:M14"/>
    <mergeCell ref="A9:A11"/>
    <mergeCell ref="I9:M9"/>
    <mergeCell ref="N9:O9"/>
    <mergeCell ref="I10:M10"/>
    <mergeCell ref="N10:O10"/>
    <mergeCell ref="A12:A13"/>
    <mergeCell ref="I12:M12"/>
    <mergeCell ref="N12:O12"/>
    <mergeCell ref="A21:A23"/>
    <mergeCell ref="I21:M21"/>
    <mergeCell ref="N23:O23"/>
    <mergeCell ref="A18:A20"/>
    <mergeCell ref="I18:M18"/>
    <mergeCell ref="N22:O22"/>
    <mergeCell ref="N18:O18"/>
    <mergeCell ref="I19:M19"/>
    <mergeCell ref="N19:O19"/>
    <mergeCell ref="A24:A26"/>
    <mergeCell ref="I24:M24"/>
    <mergeCell ref="I26:M26"/>
    <mergeCell ref="A14:A17"/>
    <mergeCell ref="I20:M20"/>
    <mergeCell ref="I16:M16"/>
    <mergeCell ref="I25:M25"/>
    <mergeCell ref="I15:M15"/>
    <mergeCell ref="I17:M17"/>
    <mergeCell ref="I22:M22"/>
    <mergeCell ref="A30:A32"/>
    <mergeCell ref="I32:M32"/>
    <mergeCell ref="I29:M29"/>
    <mergeCell ref="I30:M30"/>
    <mergeCell ref="I31:M31"/>
    <mergeCell ref="A27:A29"/>
    <mergeCell ref="I27:M27"/>
    <mergeCell ref="I28:M28"/>
    <mergeCell ref="A33:A35"/>
    <mergeCell ref="I33:M33"/>
    <mergeCell ref="I34:M34"/>
    <mergeCell ref="I35:M35"/>
    <mergeCell ref="A36:A41"/>
    <mergeCell ref="I36:M36"/>
    <mergeCell ref="I37:M37"/>
    <mergeCell ref="I38:M38"/>
    <mergeCell ref="I39:M39"/>
    <mergeCell ref="I40:M40"/>
    <mergeCell ref="I41:M41"/>
    <mergeCell ref="N38:O38"/>
    <mergeCell ref="N39:O39"/>
    <mergeCell ref="N40:O40"/>
    <mergeCell ref="N41:O41"/>
    <mergeCell ref="A46:A47"/>
    <mergeCell ref="I46:M46"/>
    <mergeCell ref="I47:M47"/>
    <mergeCell ref="A43:A44"/>
    <mergeCell ref="I43:M43"/>
    <mergeCell ref="I44:M44"/>
    <mergeCell ref="N34:O34"/>
    <mergeCell ref="N35:O35"/>
    <mergeCell ref="N47:O47"/>
    <mergeCell ref="I48:M48"/>
    <mergeCell ref="N48:O48"/>
    <mergeCell ref="I45:M45"/>
    <mergeCell ref="N46:O46"/>
    <mergeCell ref="N45:O45"/>
    <mergeCell ref="I42:M42"/>
    <mergeCell ref="N42:O42"/>
    <mergeCell ref="N44:O44"/>
    <mergeCell ref="N29:O29"/>
    <mergeCell ref="N28:O28"/>
    <mergeCell ref="N27:O27"/>
    <mergeCell ref="N37:O37"/>
    <mergeCell ref="N43:O43"/>
    <mergeCell ref="N30:O30"/>
    <mergeCell ref="N31:O31"/>
    <mergeCell ref="N32:O32"/>
    <mergeCell ref="N33:O33"/>
    <mergeCell ref="N25:O25"/>
    <mergeCell ref="N26:O26"/>
    <mergeCell ref="N36:O36"/>
    <mergeCell ref="R48:T48"/>
    <mergeCell ref="R42:T42"/>
    <mergeCell ref="A49:B49"/>
    <mergeCell ref="A1:U1"/>
    <mergeCell ref="R45:T45"/>
  </mergeCells>
  <printOptions/>
  <pageMargins left="0.19" right="0.19" top="0.68" bottom="0.66" header="0.17" footer="0.3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null</cp:lastModifiedBy>
  <cp:lastPrinted>2015-09-17T11:48:07Z</cp:lastPrinted>
  <dcterms:created xsi:type="dcterms:W3CDTF">2015-09-17T00:18:07Z</dcterms:created>
  <dcterms:modified xsi:type="dcterms:W3CDTF">2016-09-28T10:59:39Z</dcterms:modified>
  <cp:category/>
  <cp:version/>
  <cp:contentType/>
  <cp:contentStatus/>
</cp:coreProperties>
</file>